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yannickfavory/Desktop/"/>
    </mc:Choice>
  </mc:AlternateContent>
  <xr:revisionPtr revIDLastSave="0" documentId="13_ncr:1_{F2C71E48-0331-DB4F-A417-B810D7142301}" xr6:coauthVersionLast="45" xr6:coauthVersionMax="45" xr10:uidLastSave="{00000000-0000-0000-0000-000000000000}"/>
  <bookViews>
    <workbookView xWindow="10800" yWindow="460" windowWidth="20620" windowHeight="15900" activeTab="1" xr2:uid="{00000000-000D-0000-FFFF-FFFF00000000}"/>
  </bookViews>
  <sheets>
    <sheet name="Feuil1" sheetId="1" state="hidden" r:id="rId1"/>
    <sheet name="%" sheetId="2" r:id="rId2"/>
  </sheets>
  <definedNames>
    <definedName name="_xlnm.Print_Area" localSheetId="1">'%'!$A$2:$J$33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2" l="1"/>
  <c r="B33" i="2" l="1"/>
  <c r="B32" i="2"/>
  <c r="C31" i="2" s="1"/>
  <c r="A28" i="2" s="1"/>
  <c r="I24" i="2"/>
  <c r="H24" i="2"/>
  <c r="G24" i="2"/>
  <c r="G25" i="2" s="1"/>
  <c r="G26" i="2" s="1"/>
  <c r="F24" i="2"/>
  <c r="F25" i="2" s="1"/>
  <c r="F26" i="2" s="1"/>
  <c r="E24" i="2"/>
  <c r="D24" i="2"/>
  <c r="C24" i="2"/>
  <c r="C25" i="2" s="1"/>
  <c r="C26" i="2" s="1"/>
  <c r="B24" i="2"/>
  <c r="J23" i="2"/>
  <c r="J22" i="2"/>
  <c r="J21" i="2"/>
  <c r="J20" i="2"/>
  <c r="J19" i="2"/>
  <c r="J18" i="2"/>
  <c r="J17" i="2"/>
  <c r="J16" i="2"/>
  <c r="J15" i="2"/>
  <c r="J14" i="2"/>
  <c r="J13" i="2"/>
  <c r="J12" i="2"/>
  <c r="J10" i="2"/>
  <c r="J9" i="2"/>
  <c r="J8" i="2"/>
  <c r="J7" i="2"/>
  <c r="J6" i="2"/>
  <c r="J5" i="2"/>
  <c r="J4" i="2"/>
  <c r="J3" i="2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3" i="1"/>
  <c r="I24" i="1" s="1"/>
  <c r="I25" i="1" s="1"/>
  <c r="H23" i="1"/>
  <c r="H24" i="1" s="1"/>
  <c r="G23" i="1"/>
  <c r="G24" i="1" s="1"/>
  <c r="F23" i="1"/>
  <c r="E23" i="1"/>
  <c r="E24" i="1" s="1"/>
  <c r="E25" i="1" s="1"/>
  <c r="D23" i="1"/>
  <c r="D24" i="1" s="1"/>
  <c r="C23" i="1"/>
  <c r="C24" i="1" s="1"/>
  <c r="B23" i="1"/>
  <c r="B24" i="1" s="1"/>
  <c r="J24" i="2" l="1"/>
  <c r="D27" i="2" s="1"/>
  <c r="D28" i="2" s="1"/>
  <c r="B25" i="2"/>
  <c r="B26" i="2" s="1"/>
  <c r="K24" i="2"/>
  <c r="D25" i="2"/>
  <c r="D26" i="2" s="1"/>
  <c r="H25" i="2"/>
  <c r="H26" i="2" s="1"/>
  <c r="E25" i="2"/>
  <c r="E26" i="2" s="1"/>
  <c r="I25" i="2"/>
  <c r="I26" i="2" s="1"/>
  <c r="H25" i="1"/>
  <c r="G25" i="1"/>
  <c r="F24" i="1"/>
  <c r="F25" i="1" s="1"/>
  <c r="D25" i="1"/>
  <c r="C25" i="1"/>
  <c r="K23" i="1"/>
  <c r="B25" i="1"/>
  <c r="J23" i="1"/>
  <c r="F27" i="2" l="1"/>
  <c r="F28" i="2" s="1"/>
  <c r="B27" i="2"/>
  <c r="B28" i="2" s="1"/>
  <c r="I27" i="2"/>
  <c r="I28" i="2" s="1"/>
  <c r="C27" i="2"/>
  <c r="C28" i="2" s="1"/>
  <c r="E27" i="2"/>
  <c r="E28" i="2" s="1"/>
  <c r="G27" i="2"/>
  <c r="G28" i="2" s="1"/>
  <c r="H27" i="2"/>
  <c r="H28" i="2" s="1"/>
</calcChain>
</file>

<file path=xl/sharedStrings.xml><?xml version="1.0" encoding="utf-8"?>
<sst xmlns="http://schemas.openxmlformats.org/spreadsheetml/2006/main" count="76" uniqueCount="43">
  <si>
    <t>Commerces</t>
  </si>
  <si>
    <t>locaux pro et co_work</t>
  </si>
  <si>
    <t>logements</t>
  </si>
  <si>
    <t>salle associative</t>
  </si>
  <si>
    <t>médiathèque</t>
  </si>
  <si>
    <t>atelier communal</t>
  </si>
  <si>
    <t>chaufferie et silo</t>
  </si>
  <si>
    <t>mairie</t>
  </si>
  <si>
    <t>Terrassement-VRD-espace vert</t>
  </si>
  <si>
    <t>déconstruction et gros œuvre</t>
  </si>
  <si>
    <t>charpente bois</t>
  </si>
  <si>
    <t>couverture-bardage</t>
  </si>
  <si>
    <t>étanchéité</t>
  </si>
  <si>
    <t>menuiseries extérieures</t>
  </si>
  <si>
    <t>sérrurerie</t>
  </si>
  <si>
    <t>menuiserie intérieure bois</t>
  </si>
  <si>
    <t>signalétique</t>
  </si>
  <si>
    <t>menuiserie</t>
  </si>
  <si>
    <t>doublage-plafond-peinture-faux plafond</t>
  </si>
  <si>
    <t>sols souples</t>
  </si>
  <si>
    <t>chape-carrelage-revêtement muraux</t>
  </si>
  <si>
    <t>ascenceur</t>
  </si>
  <si>
    <t>chauffage-ventilation-pls</t>
  </si>
  <si>
    <t>ventilation</t>
  </si>
  <si>
    <t>sanitaires</t>
  </si>
  <si>
    <t>chauffage</t>
  </si>
  <si>
    <t>électricité-courant faible et fort</t>
  </si>
  <si>
    <t>panneaux photovoltaiques</t>
  </si>
  <si>
    <t>désamiantage</t>
  </si>
  <si>
    <t>Totl HT</t>
  </si>
  <si>
    <t>TVA à 20%</t>
  </si>
  <si>
    <t>Total TTC</t>
  </si>
  <si>
    <t>Total HT</t>
  </si>
  <si>
    <t>A prendre en compte pour coût MOE, études …</t>
  </si>
  <si>
    <t>Hono MOE</t>
  </si>
  <si>
    <t>Etudes</t>
  </si>
  <si>
    <t>Frais MOA?</t>
  </si>
  <si>
    <t>Total</t>
  </si>
  <si>
    <t>non pris en compte dans les 257 553,00</t>
  </si>
  <si>
    <t>horizontal</t>
  </si>
  <si>
    <t>vertical</t>
  </si>
  <si>
    <t>Coût par entité</t>
  </si>
  <si>
    <t>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</si>
</sst>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5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10" fontId="3" fillId="0" borderId="0" xfId="1" applyNumberFormat="1" applyFont="1" applyAlignment="1">
      <alignment vertical="center"/>
    </xf>
    <xf numFmtId="10" fontId="3" fillId="0" borderId="0" xfId="1" applyNumberFormat="1" applyFont="1" applyAlignment="1">
      <alignment vertical="center" wrapText="1"/>
    </xf>
    <xf numFmtId="4" fontId="2" fillId="0" borderId="20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3" sqref="K23"/>
    </sheetView>
  </sheetViews>
  <sheetFormatPr baseColWidth="10" defaultColWidth="11.5" defaultRowHeight="16" x14ac:dyDescent="0.2"/>
  <cols>
    <col min="1" max="1" width="32.33203125" style="1" customWidth="1"/>
    <col min="2" max="11" width="13.6640625" style="1" customWidth="1"/>
    <col min="12" max="12" width="13" style="1" bestFit="1" customWidth="1"/>
    <col min="13" max="16384" width="11.5" style="1"/>
  </cols>
  <sheetData>
    <row r="1" spans="1:10" s="2" customFormat="1" ht="39.75" customHeight="1" thickTop="1" thickBot="1" x14ac:dyDescent="0.25">
      <c r="B1" s="12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4" t="s">
        <v>7</v>
      </c>
      <c r="J1" s="19" t="s">
        <v>32</v>
      </c>
    </row>
    <row r="2" spans="1:10" ht="25" customHeight="1" thickTop="1" x14ac:dyDescent="0.2">
      <c r="A2" s="15" t="s">
        <v>8</v>
      </c>
      <c r="B2" s="3">
        <v>36996.410000000003</v>
      </c>
      <c r="C2" s="4">
        <v>47266.81</v>
      </c>
      <c r="D2" s="4">
        <v>36429.480000000003</v>
      </c>
      <c r="E2" s="4">
        <v>10698.54</v>
      </c>
      <c r="F2" s="4">
        <v>11194.85</v>
      </c>
      <c r="G2" s="4">
        <v>9906.51</v>
      </c>
      <c r="H2" s="4">
        <v>2469.7600000000002</v>
      </c>
      <c r="I2" s="5"/>
      <c r="J2" s="15">
        <f>SUM(B2:I2)</f>
        <v>154962.36000000004</v>
      </c>
    </row>
    <row r="3" spans="1:10" ht="25" customHeight="1" x14ac:dyDescent="0.2">
      <c r="A3" s="16" t="s">
        <v>9</v>
      </c>
      <c r="B3" s="6">
        <v>118810.98</v>
      </c>
      <c r="C3" s="7">
        <v>151813.92000000001</v>
      </c>
      <c r="D3" s="7">
        <v>59725.91</v>
      </c>
      <c r="E3" s="7">
        <v>71770.63</v>
      </c>
      <c r="F3" s="7">
        <v>55843.72</v>
      </c>
      <c r="G3" s="7">
        <v>31818.23</v>
      </c>
      <c r="H3" s="7">
        <v>7932.51</v>
      </c>
      <c r="I3" s="8"/>
      <c r="J3" s="16">
        <f t="shared" ref="J3:J22" si="0">SUM(B3:I3)</f>
        <v>497715.9</v>
      </c>
    </row>
    <row r="4" spans="1:10" ht="25" customHeight="1" x14ac:dyDescent="0.2">
      <c r="A4" s="16" t="s">
        <v>10</v>
      </c>
      <c r="B4" s="6"/>
      <c r="C4" s="7">
        <v>106568.81</v>
      </c>
      <c r="D4" s="7">
        <v>106568.81</v>
      </c>
      <c r="E4" s="7">
        <v>17761.47</v>
      </c>
      <c r="F4" s="7">
        <v>88807.34</v>
      </c>
      <c r="G4" s="7">
        <v>14209.17</v>
      </c>
      <c r="H4" s="7">
        <v>21313.759999999998</v>
      </c>
      <c r="I4" s="8"/>
      <c r="J4" s="16">
        <f t="shared" si="0"/>
        <v>355229.36</v>
      </c>
    </row>
    <row r="5" spans="1:10" ht="25" customHeight="1" x14ac:dyDescent="0.2">
      <c r="A5" s="16" t="s">
        <v>11</v>
      </c>
      <c r="B5" s="6"/>
      <c r="C5" s="7">
        <v>44217.8</v>
      </c>
      <c r="D5" s="7">
        <v>44217.8</v>
      </c>
      <c r="E5" s="7">
        <v>7369.63</v>
      </c>
      <c r="F5" s="7">
        <v>36848.17</v>
      </c>
      <c r="G5" s="7">
        <v>5895.71</v>
      </c>
      <c r="H5" s="7">
        <v>8843.56</v>
      </c>
      <c r="I5" s="8"/>
      <c r="J5" s="16">
        <f t="shared" si="0"/>
        <v>147392.67000000001</v>
      </c>
    </row>
    <row r="6" spans="1:10" ht="25" customHeight="1" x14ac:dyDescent="0.2">
      <c r="A6" s="16" t="s">
        <v>12</v>
      </c>
      <c r="B6" s="6"/>
      <c r="C6" s="7">
        <v>4238.2299999999996</v>
      </c>
      <c r="D6" s="7">
        <v>33761.769999999997</v>
      </c>
      <c r="E6" s="7"/>
      <c r="F6" s="7"/>
      <c r="G6" s="7"/>
      <c r="H6" s="7"/>
      <c r="I6" s="8"/>
      <c r="J6" s="16">
        <f t="shared" si="0"/>
        <v>38000</v>
      </c>
    </row>
    <row r="7" spans="1:10" ht="25" customHeight="1" x14ac:dyDescent="0.2">
      <c r="A7" s="16" t="s">
        <v>13</v>
      </c>
      <c r="B7" s="6">
        <v>23790</v>
      </c>
      <c r="C7" s="7">
        <v>45080</v>
      </c>
      <c r="D7" s="7">
        <v>27404</v>
      </c>
      <c r="E7" s="7">
        <v>5276.29</v>
      </c>
      <c r="F7" s="7">
        <v>19769</v>
      </c>
      <c r="G7" s="7">
        <v>4885.68</v>
      </c>
      <c r="H7" s="7">
        <v>1218.03</v>
      </c>
      <c r="I7" s="8"/>
      <c r="J7" s="16">
        <f t="shared" si="0"/>
        <v>127423</v>
      </c>
    </row>
    <row r="8" spans="1:10" ht="25" customHeight="1" x14ac:dyDescent="0.2">
      <c r="A8" s="16" t="s">
        <v>14</v>
      </c>
      <c r="B8" s="6">
        <v>25179</v>
      </c>
      <c r="C8" s="7">
        <v>15786.01</v>
      </c>
      <c r="D8" s="7">
        <v>10597.2</v>
      </c>
      <c r="E8" s="7">
        <v>6913.07</v>
      </c>
      <c r="F8" s="7">
        <v>7233.77</v>
      </c>
      <c r="G8" s="7">
        <v>6401.28</v>
      </c>
      <c r="H8" s="7">
        <v>1595.88</v>
      </c>
      <c r="I8" s="8"/>
      <c r="J8" s="16">
        <f t="shared" si="0"/>
        <v>73706.210000000006</v>
      </c>
    </row>
    <row r="9" spans="1:10" ht="25" customHeight="1" x14ac:dyDescent="0.2">
      <c r="A9" s="16" t="s">
        <v>15</v>
      </c>
      <c r="B9" s="6"/>
      <c r="C9" s="7"/>
      <c r="D9" s="7"/>
      <c r="E9" s="7"/>
      <c r="F9" s="7"/>
      <c r="G9" s="7"/>
      <c r="H9" s="7"/>
      <c r="I9" s="8"/>
      <c r="J9" s="16">
        <f t="shared" si="0"/>
        <v>0</v>
      </c>
    </row>
    <row r="10" spans="1:10" ht="25" customHeight="1" x14ac:dyDescent="0.2">
      <c r="A10" s="17" t="s">
        <v>17</v>
      </c>
      <c r="B10" s="6">
        <v>10432.209999999999</v>
      </c>
      <c r="C10" s="7">
        <v>41172.699999999997</v>
      </c>
      <c r="D10" s="7">
        <v>24772.29</v>
      </c>
      <c r="E10" s="7">
        <v>8592.1299999999992</v>
      </c>
      <c r="F10" s="7">
        <v>39997.26</v>
      </c>
      <c r="G10" s="7">
        <v>7956.04</v>
      </c>
      <c r="H10" s="7">
        <v>1983.5</v>
      </c>
      <c r="I10" s="8"/>
      <c r="J10" s="16">
        <f t="shared" si="0"/>
        <v>134906.13</v>
      </c>
    </row>
    <row r="11" spans="1:10" ht="25" customHeight="1" x14ac:dyDescent="0.2">
      <c r="A11" s="17" t="s">
        <v>16</v>
      </c>
      <c r="B11" s="6">
        <v>1173.04</v>
      </c>
      <c r="C11" s="7">
        <v>1498.68</v>
      </c>
      <c r="D11" s="7"/>
      <c r="E11" s="7">
        <v>339.22</v>
      </c>
      <c r="F11" s="7">
        <v>354.95</v>
      </c>
      <c r="G11" s="7">
        <v>314.10000000000002</v>
      </c>
      <c r="H11" s="7"/>
      <c r="I11" s="8"/>
      <c r="J11" s="16">
        <f t="shared" si="0"/>
        <v>3679.9900000000002</v>
      </c>
    </row>
    <row r="12" spans="1:10" ht="25" customHeight="1" x14ac:dyDescent="0.2">
      <c r="A12" s="16" t="s">
        <v>18</v>
      </c>
      <c r="B12" s="6">
        <v>38437.72</v>
      </c>
      <c r="C12" s="7">
        <v>101927.08</v>
      </c>
      <c r="D12" s="7">
        <v>80068.98</v>
      </c>
      <c r="E12" s="7">
        <v>24158.99</v>
      </c>
      <c r="F12" s="7">
        <v>21558.28</v>
      </c>
      <c r="G12" s="7">
        <v>22370.46</v>
      </c>
      <c r="H12" s="7">
        <v>5577.11</v>
      </c>
      <c r="I12" s="8"/>
      <c r="J12" s="16">
        <f t="shared" si="0"/>
        <v>294098.61999999994</v>
      </c>
    </row>
    <row r="13" spans="1:10" ht="25" customHeight="1" x14ac:dyDescent="0.2">
      <c r="A13" s="16" t="s">
        <v>19</v>
      </c>
      <c r="B13" s="6"/>
      <c r="C13" s="7">
        <v>16732.57</v>
      </c>
      <c r="D13" s="7">
        <v>10267.44</v>
      </c>
      <c r="E13" s="7"/>
      <c r="F13" s="7"/>
      <c r="G13" s="7"/>
      <c r="H13" s="7"/>
      <c r="I13" s="8"/>
      <c r="J13" s="16">
        <f t="shared" si="0"/>
        <v>27000.010000000002</v>
      </c>
    </row>
    <row r="14" spans="1:10" ht="25" customHeight="1" x14ac:dyDescent="0.2">
      <c r="A14" s="16" t="s">
        <v>20</v>
      </c>
      <c r="B14" s="6">
        <v>22916.36</v>
      </c>
      <c r="C14" s="7">
        <v>29570.48</v>
      </c>
      <c r="D14" s="7">
        <v>2937.6</v>
      </c>
      <c r="E14" s="7">
        <v>11200.79</v>
      </c>
      <c r="F14" s="7">
        <v>10914.33</v>
      </c>
      <c r="G14" s="7">
        <v>10371.58</v>
      </c>
      <c r="H14" s="7">
        <v>2585.71</v>
      </c>
      <c r="I14" s="8"/>
      <c r="J14" s="16">
        <f t="shared" si="0"/>
        <v>90496.85</v>
      </c>
    </row>
    <row r="15" spans="1:10" ht="25" customHeight="1" x14ac:dyDescent="0.2">
      <c r="A15" s="16" t="s">
        <v>21</v>
      </c>
      <c r="B15" s="6"/>
      <c r="C15" s="7">
        <v>22950</v>
      </c>
      <c r="D15" s="7"/>
      <c r="E15" s="7"/>
      <c r="F15" s="7"/>
      <c r="G15" s="7"/>
      <c r="H15" s="7"/>
      <c r="I15" s="8"/>
      <c r="J15" s="16">
        <f t="shared" si="0"/>
        <v>22950</v>
      </c>
    </row>
    <row r="16" spans="1:10" ht="25" customHeight="1" x14ac:dyDescent="0.2">
      <c r="A16" s="16" t="s">
        <v>22</v>
      </c>
      <c r="B16" s="6"/>
      <c r="C16" s="7"/>
      <c r="D16" s="7"/>
      <c r="E16" s="7"/>
      <c r="F16" s="7"/>
      <c r="G16" s="7"/>
      <c r="H16" s="7"/>
      <c r="I16" s="8"/>
      <c r="J16" s="16">
        <f t="shared" si="0"/>
        <v>0</v>
      </c>
    </row>
    <row r="17" spans="1:11" ht="25" customHeight="1" x14ac:dyDescent="0.2">
      <c r="A17" s="17" t="s">
        <v>25</v>
      </c>
      <c r="B17" s="6">
        <v>21288.04</v>
      </c>
      <c r="C17" s="7">
        <v>17893.080000000002</v>
      </c>
      <c r="D17" s="7">
        <v>29686.639999999999</v>
      </c>
      <c r="E17" s="7">
        <v>13505.76</v>
      </c>
      <c r="F17" s="7">
        <v>25552.44</v>
      </c>
      <c r="G17" s="7">
        <v>7888.91</v>
      </c>
      <c r="H17" s="7">
        <v>93607.71</v>
      </c>
      <c r="I17" s="8">
        <v>16040.17</v>
      </c>
      <c r="J17" s="16">
        <f t="shared" si="0"/>
        <v>225462.75000000003</v>
      </c>
    </row>
    <row r="18" spans="1:11" ht="25" customHeight="1" x14ac:dyDescent="0.2">
      <c r="A18" s="17" t="s">
        <v>23</v>
      </c>
      <c r="B18" s="6">
        <v>5306.43</v>
      </c>
      <c r="C18" s="7">
        <v>6065.22</v>
      </c>
      <c r="D18" s="7">
        <v>7657.72</v>
      </c>
      <c r="E18" s="7">
        <v>1372.82</v>
      </c>
      <c r="F18" s="7">
        <v>21919.69</v>
      </c>
      <c r="G18" s="7">
        <v>1038.55</v>
      </c>
      <c r="H18" s="7"/>
      <c r="I18" s="8"/>
      <c r="J18" s="16">
        <f t="shared" si="0"/>
        <v>43360.430000000008</v>
      </c>
    </row>
    <row r="19" spans="1:11" ht="25" customHeight="1" x14ac:dyDescent="0.2">
      <c r="A19" s="17" t="s">
        <v>24</v>
      </c>
      <c r="B19" s="6">
        <v>17449.650000000001</v>
      </c>
      <c r="C19" s="7">
        <v>22293.77</v>
      </c>
      <c r="D19" s="7">
        <v>17182.259999999998</v>
      </c>
      <c r="E19" s="7">
        <v>5046.05</v>
      </c>
      <c r="F19" s="7">
        <v>5280.14</v>
      </c>
      <c r="G19" s="7">
        <v>4672.49</v>
      </c>
      <c r="H19" s="7"/>
      <c r="I19" s="8"/>
      <c r="J19" s="16">
        <f t="shared" si="0"/>
        <v>71924.36</v>
      </c>
    </row>
    <row r="20" spans="1:11" ht="25" customHeight="1" x14ac:dyDescent="0.2">
      <c r="A20" s="16" t="s">
        <v>26</v>
      </c>
      <c r="B20" s="6">
        <v>42232.44</v>
      </c>
      <c r="C20" s="7">
        <v>107660.14</v>
      </c>
      <c r="D20" s="7">
        <v>30702.19</v>
      </c>
      <c r="E20" s="7">
        <v>10947.94</v>
      </c>
      <c r="F20" s="7">
        <v>51739.23</v>
      </c>
      <c r="G20" s="7">
        <v>16814.27</v>
      </c>
      <c r="H20" s="7">
        <v>2903.79</v>
      </c>
      <c r="I20" s="8"/>
      <c r="J20" s="16">
        <f t="shared" si="0"/>
        <v>263000</v>
      </c>
    </row>
    <row r="21" spans="1:11" ht="25" customHeight="1" x14ac:dyDescent="0.2">
      <c r="A21" s="16" t="s">
        <v>27</v>
      </c>
      <c r="B21" s="6"/>
      <c r="C21" s="7"/>
      <c r="D21" s="7"/>
      <c r="E21" s="7"/>
      <c r="F21" s="7"/>
      <c r="G21" s="7"/>
      <c r="H21" s="7">
        <v>51659.5</v>
      </c>
      <c r="I21" s="8"/>
      <c r="J21" s="16">
        <f t="shared" si="0"/>
        <v>51659.5</v>
      </c>
    </row>
    <row r="22" spans="1:11" ht="25" customHeight="1" thickBot="1" x14ac:dyDescent="0.25">
      <c r="A22" s="18" t="s">
        <v>28</v>
      </c>
      <c r="B22" s="9">
        <v>9143.0499999999993</v>
      </c>
      <c r="C22" s="10"/>
      <c r="D22" s="10"/>
      <c r="E22" s="10"/>
      <c r="F22" s="10"/>
      <c r="G22" s="10"/>
      <c r="H22" s="10"/>
      <c r="I22" s="11"/>
      <c r="J22" s="18">
        <f t="shared" si="0"/>
        <v>9143.0499999999993</v>
      </c>
    </row>
    <row r="23" spans="1:11" ht="25" customHeight="1" thickTop="1" x14ac:dyDescent="0.2">
      <c r="A23" s="20" t="s">
        <v>29</v>
      </c>
      <c r="B23" s="3">
        <f>SUM(B2:B22)</f>
        <v>373155.33</v>
      </c>
      <c r="C23" s="4">
        <f t="shared" ref="C23:I23" si="1">SUM(C2:C22)</f>
        <v>782735.29999999993</v>
      </c>
      <c r="D23" s="4">
        <f t="shared" si="1"/>
        <v>521980.08999999997</v>
      </c>
      <c r="E23" s="4">
        <f t="shared" si="1"/>
        <v>194953.33000000002</v>
      </c>
      <c r="F23" s="4">
        <f t="shared" si="1"/>
        <v>397013.17000000004</v>
      </c>
      <c r="G23" s="4">
        <f t="shared" si="1"/>
        <v>144542.98000000001</v>
      </c>
      <c r="H23" s="4">
        <f t="shared" si="1"/>
        <v>201690.82</v>
      </c>
      <c r="I23" s="5">
        <f t="shared" si="1"/>
        <v>16040.17</v>
      </c>
      <c r="J23" s="23">
        <f>SUM(B23:I23)</f>
        <v>2632111.1899999995</v>
      </c>
      <c r="K23" s="1">
        <f>SUM(J2:J22)</f>
        <v>2632111.19</v>
      </c>
    </row>
    <row r="24" spans="1:11" ht="25" customHeight="1" x14ac:dyDescent="0.2">
      <c r="A24" s="21" t="s">
        <v>30</v>
      </c>
      <c r="B24" s="6">
        <f>B23*0.2</f>
        <v>74631.066000000006</v>
      </c>
      <c r="C24" s="7">
        <f t="shared" ref="C24:I24" si="2">C23*0.2</f>
        <v>156547.06</v>
      </c>
      <c r="D24" s="7">
        <f t="shared" si="2"/>
        <v>104396.018</v>
      </c>
      <c r="E24" s="7">
        <f t="shared" si="2"/>
        <v>38990.666000000005</v>
      </c>
      <c r="F24" s="7">
        <f t="shared" si="2"/>
        <v>79402.63400000002</v>
      </c>
      <c r="G24" s="7">
        <f t="shared" si="2"/>
        <v>28908.596000000005</v>
      </c>
      <c r="H24" s="7">
        <f t="shared" si="2"/>
        <v>40338.164000000004</v>
      </c>
      <c r="I24" s="8">
        <f t="shared" si="2"/>
        <v>3208.0340000000001</v>
      </c>
    </row>
    <row r="25" spans="1:11" ht="25" customHeight="1" thickBot="1" x14ac:dyDescent="0.25">
      <c r="A25" s="22" t="s">
        <v>31</v>
      </c>
      <c r="B25" s="9">
        <f>B23+B24</f>
        <v>447786.39600000001</v>
      </c>
      <c r="C25" s="10">
        <f t="shared" ref="C25:I25" si="3">C23+C24</f>
        <v>939282.35999999987</v>
      </c>
      <c r="D25" s="10">
        <f t="shared" si="3"/>
        <v>626376.10800000001</v>
      </c>
      <c r="E25" s="10">
        <f t="shared" si="3"/>
        <v>233943.99600000001</v>
      </c>
      <c r="F25" s="10">
        <f t="shared" si="3"/>
        <v>476415.80400000006</v>
      </c>
      <c r="G25" s="10">
        <f t="shared" si="3"/>
        <v>173451.576</v>
      </c>
      <c r="H25" s="10">
        <f t="shared" si="3"/>
        <v>242028.984</v>
      </c>
      <c r="I25" s="11">
        <f t="shared" si="3"/>
        <v>19248.204000000002</v>
      </c>
    </row>
    <row r="26" spans="1:11" ht="25" customHeight="1" thickTop="1" x14ac:dyDescent="0.2"/>
    <row r="27" spans="1:11" ht="25" customHeight="1" x14ac:dyDescent="0.2"/>
    <row r="28" spans="1:11" ht="25" customHeight="1" x14ac:dyDescent="0.2"/>
    <row r="29" spans="1:11" ht="25" customHeight="1" x14ac:dyDescent="0.2"/>
    <row r="30" spans="1:11" ht="25" customHeight="1" x14ac:dyDescent="0.2"/>
    <row r="31" spans="1:11" ht="25" customHeight="1" x14ac:dyDescent="0.2"/>
    <row r="32" spans="1:11" ht="25" customHeight="1" x14ac:dyDescent="0.2"/>
    <row r="33" ht="25" customHeight="1" x14ac:dyDescent="0.2"/>
    <row r="34" ht="25" customHeight="1" x14ac:dyDescent="0.2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6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21" sqref="G21"/>
    </sheetView>
  </sheetViews>
  <sheetFormatPr baseColWidth="10" defaultColWidth="11.5" defaultRowHeight="16" x14ac:dyDescent="0.2"/>
  <cols>
    <col min="1" max="1" width="32.33203125" style="1" customWidth="1"/>
    <col min="2" max="11" width="13.6640625" style="1" customWidth="1"/>
    <col min="12" max="12" width="13" style="1" bestFit="1" customWidth="1"/>
    <col min="13" max="16384" width="11.5" style="1"/>
  </cols>
  <sheetData>
    <row r="1" spans="1:10" ht="40.5" customHeight="1" thickBot="1" x14ac:dyDescent="0.25">
      <c r="B1" s="23" t="s">
        <v>41</v>
      </c>
      <c r="I1" s="28" t="s">
        <v>42</v>
      </c>
      <c r="J1" s="29">
        <v>44091</v>
      </c>
    </row>
    <row r="2" spans="1:10" s="2" customFormat="1" ht="39.75" customHeight="1" thickTop="1" thickBot="1" x14ac:dyDescent="0.25">
      <c r="B2" s="12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4" t="s">
        <v>7</v>
      </c>
      <c r="J2" s="19" t="s">
        <v>32</v>
      </c>
    </row>
    <row r="3" spans="1:10" ht="25" customHeight="1" thickTop="1" x14ac:dyDescent="0.2">
      <c r="A3" s="15" t="s">
        <v>8</v>
      </c>
      <c r="B3" s="3">
        <v>36996.410000000003</v>
      </c>
      <c r="C3" s="4">
        <v>47266.81</v>
      </c>
      <c r="D3" s="4">
        <v>36429.480000000003</v>
      </c>
      <c r="E3" s="4">
        <v>10698.54</v>
      </c>
      <c r="F3" s="4">
        <v>11194.85</v>
      </c>
      <c r="G3" s="4">
        <v>9906.51</v>
      </c>
      <c r="H3" s="4">
        <v>2469.7600000000002</v>
      </c>
      <c r="I3" s="5"/>
      <c r="J3" s="15">
        <f t="shared" ref="J3:J24" si="0">SUM(B3:I3)</f>
        <v>154962.36000000004</v>
      </c>
    </row>
    <row r="4" spans="1:10" ht="25" customHeight="1" x14ac:dyDescent="0.2">
      <c r="A4" s="16" t="s">
        <v>9</v>
      </c>
      <c r="B4" s="6">
        <v>118810.98</v>
      </c>
      <c r="C4" s="7">
        <v>151813.92000000001</v>
      </c>
      <c r="D4" s="7">
        <v>59725.91</v>
      </c>
      <c r="E4" s="7">
        <v>71770.63</v>
      </c>
      <c r="F4" s="7">
        <v>55843.72</v>
      </c>
      <c r="G4" s="7">
        <v>31818.23</v>
      </c>
      <c r="H4" s="7">
        <v>7932.51</v>
      </c>
      <c r="I4" s="8"/>
      <c r="J4" s="16">
        <f t="shared" si="0"/>
        <v>497715.9</v>
      </c>
    </row>
    <row r="5" spans="1:10" ht="25" customHeight="1" x14ac:dyDescent="0.2">
      <c r="A5" s="16" t="s">
        <v>10</v>
      </c>
      <c r="B5" s="6"/>
      <c r="C5" s="7">
        <v>106568.81</v>
      </c>
      <c r="D5" s="7">
        <v>106568.81</v>
      </c>
      <c r="E5" s="7">
        <v>17761.47</v>
      </c>
      <c r="F5" s="7">
        <v>88807.34</v>
      </c>
      <c r="G5" s="7">
        <v>14209.17</v>
      </c>
      <c r="H5" s="7">
        <v>21313.759999999998</v>
      </c>
      <c r="I5" s="8"/>
      <c r="J5" s="16">
        <f t="shared" si="0"/>
        <v>355229.36</v>
      </c>
    </row>
    <row r="6" spans="1:10" ht="25" customHeight="1" x14ac:dyDescent="0.2">
      <c r="A6" s="16" t="s">
        <v>11</v>
      </c>
      <c r="B6" s="6"/>
      <c r="C6" s="7">
        <v>44217.8</v>
      </c>
      <c r="D6" s="7">
        <v>44217.8</v>
      </c>
      <c r="E6" s="7">
        <v>7369.63</v>
      </c>
      <c r="F6" s="7">
        <v>36848.17</v>
      </c>
      <c r="G6" s="7">
        <v>5895.71</v>
      </c>
      <c r="H6" s="7">
        <v>8843.56</v>
      </c>
      <c r="I6" s="8"/>
      <c r="J6" s="16">
        <f t="shared" si="0"/>
        <v>147392.67000000001</v>
      </c>
    </row>
    <row r="7" spans="1:10" ht="25" customHeight="1" x14ac:dyDescent="0.2">
      <c r="A7" s="16" t="s">
        <v>12</v>
      </c>
      <c r="B7" s="6"/>
      <c r="C7" s="7">
        <v>4238.2299999999996</v>
      </c>
      <c r="D7" s="7">
        <v>16880.990000000002</v>
      </c>
      <c r="E7" s="7">
        <v>16880.990000000002</v>
      </c>
      <c r="F7" s="7"/>
      <c r="G7" s="7"/>
      <c r="H7" s="7"/>
      <c r="I7" s="8"/>
      <c r="J7" s="16">
        <f t="shared" si="0"/>
        <v>38000.210000000006</v>
      </c>
    </row>
    <row r="8" spans="1:10" ht="25" customHeight="1" x14ac:dyDescent="0.2">
      <c r="A8" s="16" t="s">
        <v>13</v>
      </c>
      <c r="B8" s="6">
        <v>23790</v>
      </c>
      <c r="C8" s="7">
        <v>45080</v>
      </c>
      <c r="D8" s="7">
        <v>27404</v>
      </c>
      <c r="E8" s="7">
        <v>7706.18</v>
      </c>
      <c r="F8" s="7">
        <v>19769</v>
      </c>
      <c r="G8" s="7">
        <v>4885.68</v>
      </c>
      <c r="H8" s="7">
        <v>1218.03</v>
      </c>
      <c r="I8" s="8"/>
      <c r="J8" s="16">
        <f t="shared" si="0"/>
        <v>129852.88999999998</v>
      </c>
    </row>
    <row r="9" spans="1:10" ht="25" customHeight="1" x14ac:dyDescent="0.2">
      <c r="A9" s="16" t="s">
        <v>14</v>
      </c>
      <c r="B9" s="6">
        <v>25179</v>
      </c>
      <c r="C9" s="7">
        <v>15786.01</v>
      </c>
      <c r="D9" s="7">
        <v>10597.2</v>
      </c>
      <c r="E9" s="7">
        <v>6913.07</v>
      </c>
      <c r="F9" s="7">
        <v>7233.77</v>
      </c>
      <c r="G9" s="7">
        <v>6401.28</v>
      </c>
      <c r="H9" s="7">
        <v>1595.88</v>
      </c>
      <c r="I9" s="8"/>
      <c r="J9" s="16">
        <f t="shared" si="0"/>
        <v>73706.210000000006</v>
      </c>
    </row>
    <row r="10" spans="1:10" ht="25" customHeight="1" x14ac:dyDescent="0.2">
      <c r="A10" s="16" t="s">
        <v>15</v>
      </c>
      <c r="B10" s="6"/>
      <c r="C10" s="7"/>
      <c r="D10" s="7"/>
      <c r="E10" s="7"/>
      <c r="F10" s="7"/>
      <c r="G10" s="7"/>
      <c r="H10" s="7"/>
      <c r="I10" s="8"/>
      <c r="J10" s="16">
        <f t="shared" si="0"/>
        <v>0</v>
      </c>
    </row>
    <row r="11" spans="1:10" ht="25" customHeight="1" x14ac:dyDescent="0.2">
      <c r="A11" s="17" t="s">
        <v>17</v>
      </c>
      <c r="B11" s="6">
        <v>10432.209999999999</v>
      </c>
      <c r="C11" s="7">
        <v>41172.699999999997</v>
      </c>
      <c r="D11" s="7">
        <v>24772.29</v>
      </c>
      <c r="E11" s="7">
        <v>12549.07</v>
      </c>
      <c r="F11" s="7">
        <v>39997.26</v>
      </c>
      <c r="G11" s="7">
        <v>3681.6</v>
      </c>
      <c r="H11" s="7">
        <v>2301</v>
      </c>
      <c r="I11" s="8"/>
      <c r="J11" s="16">
        <f>SUM(B11:I11)</f>
        <v>134906.13</v>
      </c>
    </row>
    <row r="12" spans="1:10" ht="25" customHeight="1" x14ac:dyDescent="0.2">
      <c r="A12" s="17" t="s">
        <v>16</v>
      </c>
      <c r="B12" s="6">
        <v>1173.04</v>
      </c>
      <c r="C12" s="7">
        <v>1498.68</v>
      </c>
      <c r="D12" s="7"/>
      <c r="E12" s="7">
        <v>339.22</v>
      </c>
      <c r="F12" s="7">
        <v>354.95</v>
      </c>
      <c r="G12" s="7">
        <v>314.10000000000002</v>
      </c>
      <c r="H12" s="7"/>
      <c r="I12" s="8"/>
      <c r="J12" s="16">
        <f t="shared" si="0"/>
        <v>3679.9900000000002</v>
      </c>
    </row>
    <row r="13" spans="1:10" ht="25" customHeight="1" x14ac:dyDescent="0.2">
      <c r="A13" s="16" t="s">
        <v>18</v>
      </c>
      <c r="B13" s="6">
        <v>38437.72</v>
      </c>
      <c r="C13" s="7">
        <v>101927.08</v>
      </c>
      <c r="D13" s="7">
        <v>80068.98</v>
      </c>
      <c r="E13" s="7">
        <v>24158.99</v>
      </c>
      <c r="F13" s="7">
        <v>21558.28</v>
      </c>
      <c r="G13" s="7">
        <v>22370.46</v>
      </c>
      <c r="H13" s="7">
        <v>5577.11</v>
      </c>
      <c r="I13" s="8"/>
      <c r="J13" s="16">
        <f t="shared" si="0"/>
        <v>294098.61999999994</v>
      </c>
    </row>
    <row r="14" spans="1:10" ht="25" customHeight="1" x14ac:dyDescent="0.2">
      <c r="A14" s="16" t="s">
        <v>19</v>
      </c>
      <c r="B14" s="6"/>
      <c r="C14" s="7">
        <v>16732.57</v>
      </c>
      <c r="D14" s="7">
        <v>10267.44</v>
      </c>
      <c r="E14" s="7"/>
      <c r="F14" s="7"/>
      <c r="G14" s="7"/>
      <c r="H14" s="7"/>
      <c r="I14" s="8"/>
      <c r="J14" s="16">
        <f t="shared" si="0"/>
        <v>27000.010000000002</v>
      </c>
    </row>
    <row r="15" spans="1:10" ht="25" customHeight="1" x14ac:dyDescent="0.2">
      <c r="A15" s="16" t="s">
        <v>20</v>
      </c>
      <c r="B15" s="6">
        <v>22916.36</v>
      </c>
      <c r="C15" s="7">
        <v>29570.48</v>
      </c>
      <c r="D15" s="7">
        <v>2937.6</v>
      </c>
      <c r="E15" s="7">
        <v>11200.79</v>
      </c>
      <c r="F15" s="7">
        <v>10914.33</v>
      </c>
      <c r="G15" s="7">
        <v>10371.58</v>
      </c>
      <c r="H15" s="7">
        <v>2585.71</v>
      </c>
      <c r="I15" s="8"/>
      <c r="J15" s="16">
        <f t="shared" si="0"/>
        <v>90496.85</v>
      </c>
    </row>
    <row r="16" spans="1:10" ht="25" customHeight="1" x14ac:dyDescent="0.2">
      <c r="A16" s="16" t="s">
        <v>21</v>
      </c>
      <c r="B16" s="6"/>
      <c r="C16" s="7">
        <v>22950</v>
      </c>
      <c r="D16" s="7"/>
      <c r="E16" s="7"/>
      <c r="F16" s="7"/>
      <c r="G16" s="7"/>
      <c r="H16" s="7"/>
      <c r="I16" s="8"/>
      <c r="J16" s="16">
        <f t="shared" si="0"/>
        <v>22950</v>
      </c>
    </row>
    <row r="17" spans="1:11" ht="25" customHeight="1" x14ac:dyDescent="0.2">
      <c r="A17" s="16" t="s">
        <v>22</v>
      </c>
      <c r="B17" s="6"/>
      <c r="C17" s="7"/>
      <c r="D17" s="7"/>
      <c r="E17" s="7"/>
      <c r="F17" s="7"/>
      <c r="G17" s="7"/>
      <c r="H17" s="7"/>
      <c r="I17" s="8"/>
      <c r="J17" s="16">
        <f t="shared" si="0"/>
        <v>0</v>
      </c>
    </row>
    <row r="18" spans="1:11" ht="25" customHeight="1" x14ac:dyDescent="0.2">
      <c r="A18" s="17" t="s">
        <v>25</v>
      </c>
      <c r="B18" s="6">
        <v>21288.04</v>
      </c>
      <c r="C18" s="7">
        <v>17893.080000000002</v>
      </c>
      <c r="D18" s="7">
        <v>29686.639999999999</v>
      </c>
      <c r="E18" s="7">
        <v>13505.76</v>
      </c>
      <c r="F18" s="7">
        <v>25552.44</v>
      </c>
      <c r="G18" s="7">
        <v>7888.91</v>
      </c>
      <c r="H18" s="7">
        <v>93607.71</v>
      </c>
      <c r="I18" s="8">
        <v>16040.17</v>
      </c>
      <c r="J18" s="16">
        <f t="shared" si="0"/>
        <v>225462.75000000003</v>
      </c>
    </row>
    <row r="19" spans="1:11" ht="25" customHeight="1" x14ac:dyDescent="0.2">
      <c r="A19" s="17" t="s">
        <v>23</v>
      </c>
      <c r="B19" s="6">
        <v>5306.43</v>
      </c>
      <c r="C19" s="7">
        <v>6065.22</v>
      </c>
      <c r="D19" s="7">
        <v>7657.72</v>
      </c>
      <c r="E19" s="7">
        <v>1372.82</v>
      </c>
      <c r="F19" s="7">
        <v>21919.69</v>
      </c>
      <c r="G19" s="7">
        <v>1038.55</v>
      </c>
      <c r="H19" s="7"/>
      <c r="I19" s="8"/>
      <c r="J19" s="16">
        <f t="shared" si="0"/>
        <v>43360.430000000008</v>
      </c>
    </row>
    <row r="20" spans="1:11" ht="25" customHeight="1" x14ac:dyDescent="0.2">
      <c r="A20" s="17" t="s">
        <v>24</v>
      </c>
      <c r="B20" s="6">
        <v>19694.400000000001</v>
      </c>
      <c r="C20" s="7">
        <v>25161.67</v>
      </c>
      <c r="D20" s="7">
        <v>19392.599999999999</v>
      </c>
      <c r="E20" s="7">
        <v>5695.18</v>
      </c>
      <c r="F20" s="7">
        <v>5959.38</v>
      </c>
      <c r="G20" s="7">
        <v>5273.56</v>
      </c>
      <c r="H20" s="7"/>
      <c r="I20" s="8"/>
      <c r="J20" s="16">
        <f t="shared" si="0"/>
        <v>81176.790000000008</v>
      </c>
    </row>
    <row r="21" spans="1:11" ht="25" customHeight="1" x14ac:dyDescent="0.2">
      <c r="A21" s="16" t="s">
        <v>26</v>
      </c>
      <c r="B21" s="6">
        <v>42232.44</v>
      </c>
      <c r="C21" s="7">
        <v>107660.14</v>
      </c>
      <c r="D21" s="7">
        <v>30702.19</v>
      </c>
      <c r="E21" s="7">
        <v>10947.94</v>
      </c>
      <c r="F21" s="7">
        <v>51739.23</v>
      </c>
      <c r="G21" s="7">
        <v>16814.27</v>
      </c>
      <c r="H21" s="7">
        <v>2903.79</v>
      </c>
      <c r="I21" s="8"/>
      <c r="J21" s="16">
        <f t="shared" si="0"/>
        <v>263000</v>
      </c>
    </row>
    <row r="22" spans="1:11" ht="25" customHeight="1" x14ac:dyDescent="0.2">
      <c r="A22" s="16" t="s">
        <v>27</v>
      </c>
      <c r="B22" s="6"/>
      <c r="C22" s="7"/>
      <c r="D22" s="7"/>
      <c r="E22" s="7"/>
      <c r="F22" s="7"/>
      <c r="G22" s="7"/>
      <c r="H22" s="7">
        <v>51659.5</v>
      </c>
      <c r="I22" s="8"/>
      <c r="J22" s="16">
        <f t="shared" si="0"/>
        <v>51659.5</v>
      </c>
    </row>
    <row r="23" spans="1:11" ht="25" customHeight="1" thickBot="1" x14ac:dyDescent="0.25">
      <c r="A23" s="18" t="s">
        <v>28</v>
      </c>
      <c r="B23" s="9">
        <v>9143.0499999999993</v>
      </c>
      <c r="C23" s="10"/>
      <c r="D23" s="10"/>
      <c r="E23" s="10"/>
      <c r="F23" s="10"/>
      <c r="G23" s="10"/>
      <c r="H23" s="10"/>
      <c r="I23" s="11"/>
      <c r="J23" s="18">
        <f t="shared" si="0"/>
        <v>9143.0499999999993</v>
      </c>
    </row>
    <row r="24" spans="1:11" ht="25" customHeight="1" thickTop="1" x14ac:dyDescent="0.2">
      <c r="A24" s="20" t="s">
        <v>29</v>
      </c>
      <c r="B24" s="3">
        <f>SUM(B3:B23)</f>
        <v>375400.08</v>
      </c>
      <c r="C24" s="4">
        <f t="shared" ref="C24:I24" si="1">SUM(C3:C23)</f>
        <v>785603.2</v>
      </c>
      <c r="D24" s="4">
        <f t="shared" si="1"/>
        <v>507309.64999999991</v>
      </c>
      <c r="E24" s="4">
        <f t="shared" si="1"/>
        <v>218870.28000000006</v>
      </c>
      <c r="F24" s="4">
        <f t="shared" si="1"/>
        <v>397692.41000000003</v>
      </c>
      <c r="G24" s="4">
        <f t="shared" si="1"/>
        <v>140869.60999999999</v>
      </c>
      <c r="H24" s="4">
        <f t="shared" si="1"/>
        <v>202008.32000000001</v>
      </c>
      <c r="I24" s="5">
        <f t="shared" si="1"/>
        <v>16040.17</v>
      </c>
      <c r="J24" s="23">
        <f t="shared" si="0"/>
        <v>2643793.7199999997</v>
      </c>
      <c r="K24" s="1">
        <f>SUM(J3:J23)</f>
        <v>2643793.7200000002</v>
      </c>
    </row>
    <row r="25" spans="1:11" ht="25" customHeight="1" x14ac:dyDescent="0.2">
      <c r="A25" s="21" t="s">
        <v>30</v>
      </c>
      <c r="B25" s="6">
        <f>B24*0.2</f>
        <v>75080.016000000003</v>
      </c>
      <c r="C25" s="7">
        <f t="shared" ref="C25:I25" si="2">C24*0.2</f>
        <v>157120.63999999998</v>
      </c>
      <c r="D25" s="7">
        <f t="shared" si="2"/>
        <v>101461.93</v>
      </c>
      <c r="E25" s="7">
        <f t="shared" si="2"/>
        <v>43774.056000000011</v>
      </c>
      <c r="F25" s="7">
        <f t="shared" si="2"/>
        <v>79538.482000000018</v>
      </c>
      <c r="G25" s="7">
        <f t="shared" si="2"/>
        <v>28173.921999999999</v>
      </c>
      <c r="H25" s="7">
        <f t="shared" si="2"/>
        <v>40401.664000000004</v>
      </c>
      <c r="I25" s="8">
        <f t="shared" si="2"/>
        <v>3208.0340000000001</v>
      </c>
      <c r="J25" s="27" t="s">
        <v>39</v>
      </c>
      <c r="K25" s="27" t="s">
        <v>40</v>
      </c>
    </row>
    <row r="26" spans="1:11" ht="25" customHeight="1" thickBot="1" x14ac:dyDescent="0.25">
      <c r="A26" s="22" t="s">
        <v>31</v>
      </c>
      <c r="B26" s="9">
        <f>B24+B25</f>
        <v>450480.09600000002</v>
      </c>
      <c r="C26" s="10">
        <f t="shared" ref="C26:I26" si="3">C24+C25</f>
        <v>942723.84</v>
      </c>
      <c r="D26" s="10">
        <f t="shared" si="3"/>
        <v>608771.57999999984</v>
      </c>
      <c r="E26" s="10">
        <f t="shared" si="3"/>
        <v>262644.33600000007</v>
      </c>
      <c r="F26" s="10">
        <f t="shared" si="3"/>
        <v>477230.89200000005</v>
      </c>
      <c r="G26" s="10">
        <f t="shared" si="3"/>
        <v>169043.53199999998</v>
      </c>
      <c r="H26" s="10">
        <f t="shared" si="3"/>
        <v>242409.984</v>
      </c>
      <c r="I26" s="11">
        <f t="shared" si="3"/>
        <v>19248.204000000002</v>
      </c>
    </row>
    <row r="27" spans="1:11" s="24" customFormat="1" ht="47.25" customHeight="1" thickTop="1" x14ac:dyDescent="0.2">
      <c r="A27" s="25" t="s">
        <v>33</v>
      </c>
      <c r="B27" s="24">
        <f>B24/$J$24</f>
        <v>0.14199295397373138</v>
      </c>
      <c r="C27" s="24">
        <f t="shared" ref="C27:I27" si="4">C24/$J$24</f>
        <v>0.29714996070117</v>
      </c>
      <c r="D27" s="24">
        <f t="shared" si="4"/>
        <v>0.19188700168332345</v>
      </c>
      <c r="E27" s="24">
        <f t="shared" si="4"/>
        <v>8.2786443716947808E-2</v>
      </c>
      <c r="F27" s="24">
        <f t="shared" si="4"/>
        <v>0.1504249015312738</v>
      </c>
      <c r="G27" s="24">
        <f t="shared" si="4"/>
        <v>5.3283132089443047E-2</v>
      </c>
      <c r="H27" s="24">
        <f t="shared" si="4"/>
        <v>7.6408502853997251E-2</v>
      </c>
      <c r="I27" s="24">
        <f t="shared" si="4"/>
        <v>6.0671034501133475E-3</v>
      </c>
    </row>
    <row r="28" spans="1:11" ht="25" customHeight="1" x14ac:dyDescent="0.2">
      <c r="A28" s="23">
        <f>C31</f>
        <v>257553</v>
      </c>
      <c r="B28" s="1">
        <f>$A$28*B27</f>
        <v>36570.711274796435</v>
      </c>
      <c r="C28" s="1">
        <f t="shared" ref="C28:I28" si="5">$A$28*C27</f>
        <v>76531.863828468442</v>
      </c>
      <c r="D28" s="1">
        <f t="shared" si="5"/>
        <v>49421.072944545005</v>
      </c>
      <c r="E28" s="1">
        <f t="shared" si="5"/>
        <v>21321.89693863106</v>
      </c>
      <c r="F28" s="1">
        <f t="shared" si="5"/>
        <v>38742.384664084158</v>
      </c>
      <c r="G28" s="1">
        <f t="shared" si="5"/>
        <v>13723.230519032326</v>
      </c>
      <c r="H28" s="1">
        <f t="shared" si="5"/>
        <v>19679.239135555556</v>
      </c>
      <c r="I28" s="1">
        <f t="shared" si="5"/>
        <v>1562.6006948870429</v>
      </c>
    </row>
    <row r="29" spans="1:11" ht="25" customHeight="1" x14ac:dyDescent="0.2">
      <c r="A29" s="23"/>
    </row>
    <row r="30" spans="1:11" ht="25" customHeight="1" x14ac:dyDescent="0.2">
      <c r="C30" s="1" t="s">
        <v>37</v>
      </c>
    </row>
    <row r="31" spans="1:11" ht="25" customHeight="1" x14ac:dyDescent="0.2">
      <c r="A31" s="1" t="s">
        <v>34</v>
      </c>
      <c r="B31" s="1">
        <v>192614</v>
      </c>
      <c r="C31" s="23">
        <f>B31+B32</f>
        <v>257553</v>
      </c>
    </row>
    <row r="32" spans="1:11" ht="25" customHeight="1" thickBot="1" x14ac:dyDescent="0.25">
      <c r="A32" s="1" t="s">
        <v>35</v>
      </c>
      <c r="B32" s="1">
        <f>10900+775+2100+11189+3475+23000+13500</f>
        <v>64939</v>
      </c>
    </row>
    <row r="33" spans="1:4" ht="25" customHeight="1" thickTop="1" x14ac:dyDescent="0.2">
      <c r="A33" s="26" t="s">
        <v>36</v>
      </c>
      <c r="B33" s="26">
        <f>32027+8000+35000</f>
        <v>75027</v>
      </c>
      <c r="C33" s="26" t="s">
        <v>38</v>
      </c>
      <c r="D33" s="26"/>
    </row>
    <row r="34" spans="1:4" ht="25" customHeight="1" x14ac:dyDescent="0.2"/>
    <row r="35" spans="1:4" ht="25" customHeight="1" x14ac:dyDescent="0.2"/>
    <row r="36" spans="1:4" ht="25" customHeight="1" x14ac:dyDescent="0.2"/>
  </sheetData>
  <pageMargins left="0.70866141732283472" right="0.11811023622047245" top="0.11811023622047245" bottom="0.23622047244094491" header="0.11811023622047245" footer="0.1181102362204724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%</vt:lpstr>
      <vt:lpstr>'%'!Zone_d_impression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Microsoft Office User</cp:lastModifiedBy>
  <cp:lastPrinted>2020-09-17T09:30:04Z</cp:lastPrinted>
  <dcterms:created xsi:type="dcterms:W3CDTF">2020-09-17T08:37:09Z</dcterms:created>
  <dcterms:modified xsi:type="dcterms:W3CDTF">2020-09-17T16:31:07Z</dcterms:modified>
</cp:coreProperties>
</file>